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310"/>
  </bookViews>
  <sheets>
    <sheet name="majątek 2017" sheetId="1" r:id="rId1"/>
  </sheets>
  <calcPr calcId="145621"/>
</workbook>
</file>

<file path=xl/calcChain.xml><?xml version="1.0" encoding="utf-8"?>
<calcChain xmlns="http://schemas.openxmlformats.org/spreadsheetml/2006/main">
  <c r="L45" i="1" l="1"/>
  <c r="I45" i="1"/>
  <c r="H45" i="1"/>
  <c r="C36" i="1"/>
  <c r="J34" i="1"/>
  <c r="G34" i="1"/>
  <c r="D34" i="1"/>
  <c r="C34" i="1"/>
  <c r="F34" i="1" s="1"/>
  <c r="M33" i="1"/>
  <c r="K33" i="1"/>
  <c r="F33" i="1"/>
  <c r="K32" i="1"/>
  <c r="M32" i="1" s="1"/>
  <c r="F32" i="1"/>
  <c r="K31" i="1"/>
  <c r="F31" i="1"/>
  <c r="M31" i="1" s="1"/>
  <c r="K30" i="1"/>
  <c r="K34" i="1" s="1"/>
  <c r="F30" i="1"/>
  <c r="M30" i="1" s="1"/>
  <c r="G29" i="1"/>
  <c r="F29" i="1"/>
  <c r="D29" i="1"/>
  <c r="C29" i="1"/>
  <c r="K28" i="1"/>
  <c r="M28" i="1" s="1"/>
  <c r="F28" i="1"/>
  <c r="K27" i="1"/>
  <c r="F27" i="1"/>
  <c r="M27" i="1" s="1"/>
  <c r="K26" i="1"/>
  <c r="F26" i="1"/>
  <c r="M26" i="1" s="1"/>
  <c r="M25" i="1"/>
  <c r="K25" i="1"/>
  <c r="F25" i="1"/>
  <c r="K24" i="1"/>
  <c r="M24" i="1" s="1"/>
  <c r="F24" i="1"/>
  <c r="K23" i="1"/>
  <c r="F23" i="1"/>
  <c r="M23" i="1" s="1"/>
  <c r="J22" i="1"/>
  <c r="J29" i="1" s="1"/>
  <c r="F22" i="1"/>
  <c r="G21" i="1"/>
  <c r="G36" i="1" s="1"/>
  <c r="G45" i="1" s="1"/>
  <c r="C21" i="1"/>
  <c r="F21" i="1" s="1"/>
  <c r="G20" i="1"/>
  <c r="K20" i="1" s="1"/>
  <c r="D20" i="1"/>
  <c r="F20" i="1" s="1"/>
  <c r="C20" i="1"/>
  <c r="K19" i="1"/>
  <c r="F19" i="1"/>
  <c r="M19" i="1" s="1"/>
  <c r="F18" i="1"/>
  <c r="J18" i="1" s="1"/>
  <c r="K18" i="1" s="1"/>
  <c r="F17" i="1"/>
  <c r="J17" i="1" s="1"/>
  <c r="K17" i="1" s="1"/>
  <c r="M17" i="1" s="1"/>
  <c r="F16" i="1"/>
  <c r="J16" i="1" s="1"/>
  <c r="K16" i="1" s="1"/>
  <c r="M16" i="1" s="1"/>
  <c r="F15" i="1"/>
  <c r="J15" i="1" s="1"/>
  <c r="K15" i="1" s="1"/>
  <c r="M15" i="1" s="1"/>
  <c r="F14" i="1"/>
  <c r="J14" i="1" s="1"/>
  <c r="K14" i="1" s="1"/>
  <c r="F13" i="1"/>
  <c r="J13" i="1" s="1"/>
  <c r="K13" i="1" s="1"/>
  <c r="M13" i="1" s="1"/>
  <c r="F12" i="1"/>
  <c r="J12" i="1" s="1"/>
  <c r="K12" i="1" s="1"/>
  <c r="M12" i="1" s="1"/>
  <c r="F11" i="1"/>
  <c r="J11" i="1" s="1"/>
  <c r="K11" i="1" s="1"/>
  <c r="M11" i="1" s="1"/>
  <c r="F10" i="1"/>
  <c r="J10" i="1" s="1"/>
  <c r="K10" i="1" s="1"/>
  <c r="M10" i="1" s="1"/>
  <c r="F9" i="1"/>
  <c r="J9" i="1" s="1"/>
  <c r="K9" i="1" s="1"/>
  <c r="M9" i="1" s="1"/>
  <c r="G8" i="1"/>
  <c r="D8" i="1"/>
  <c r="D21" i="1" s="1"/>
  <c r="D36" i="1" s="1"/>
  <c r="C8" i="1"/>
  <c r="J7" i="1"/>
  <c r="K7" i="1" s="1"/>
  <c r="M7" i="1" s="1"/>
  <c r="F7" i="1"/>
  <c r="J6" i="1"/>
  <c r="K6" i="1" s="1"/>
  <c r="M6" i="1" s="1"/>
  <c r="F6" i="1"/>
  <c r="J5" i="1"/>
  <c r="J8" i="1" s="1"/>
  <c r="J21" i="1" s="1"/>
  <c r="J36" i="1" s="1"/>
  <c r="J45" i="1" s="1"/>
  <c r="F5" i="1"/>
  <c r="F4" i="1"/>
  <c r="M22" i="1" l="1"/>
  <c r="M29" i="1" s="1"/>
  <c r="F36" i="1"/>
  <c r="F45" i="1" s="1"/>
  <c r="M20" i="1"/>
  <c r="M34" i="1"/>
  <c r="K5" i="1"/>
  <c r="F8" i="1"/>
  <c r="K22" i="1"/>
  <c r="K29" i="1" s="1"/>
  <c r="M8" i="1" l="1"/>
  <c r="M21" i="1" s="1"/>
  <c r="M36" i="1" s="1"/>
  <c r="M45" i="1" s="1"/>
  <c r="M5" i="1"/>
  <c r="K8" i="1"/>
  <c r="K21" i="1" s="1"/>
  <c r="K36" i="1" s="1"/>
  <c r="K45" i="1" s="1"/>
</calcChain>
</file>

<file path=xl/sharedStrings.xml><?xml version="1.0" encoding="utf-8"?>
<sst xmlns="http://schemas.openxmlformats.org/spreadsheetml/2006/main" count="73" uniqueCount="71">
  <si>
    <t>majątek</t>
  </si>
  <si>
    <t>L.p.</t>
  </si>
  <si>
    <t>Nazwa</t>
  </si>
  <si>
    <t>B.O.</t>
  </si>
  <si>
    <t>Zw+</t>
  </si>
  <si>
    <t>Zm-</t>
  </si>
  <si>
    <t>Brutto</t>
  </si>
  <si>
    <t>BO</t>
  </si>
  <si>
    <t>Zw +</t>
  </si>
  <si>
    <t xml:space="preserve"> Umorzenie 2017</t>
  </si>
  <si>
    <t>umorzenie</t>
  </si>
  <si>
    <t>%</t>
  </si>
  <si>
    <t>netto</t>
  </si>
  <si>
    <t>A.II.l.1.GRUNTY</t>
  </si>
  <si>
    <t>1.</t>
  </si>
  <si>
    <t>bud szkoły ABCDE+łącz</t>
  </si>
  <si>
    <t>2.</t>
  </si>
  <si>
    <t>sala gimnastyczna F</t>
  </si>
  <si>
    <t>3.</t>
  </si>
  <si>
    <t>szatnia przy ORLIK</t>
  </si>
  <si>
    <t>razem budynki</t>
  </si>
  <si>
    <t>4.</t>
  </si>
  <si>
    <t xml:space="preserve">boisko ORLIK </t>
  </si>
  <si>
    <t>5.</t>
  </si>
  <si>
    <t>boisko wielofunkcyjne</t>
  </si>
  <si>
    <t>6.</t>
  </si>
  <si>
    <t>bieżnia</t>
  </si>
  <si>
    <t>7.</t>
  </si>
  <si>
    <t>Skate Park</t>
  </si>
  <si>
    <t>8.</t>
  </si>
  <si>
    <t>nawierzchnia kostki beton</t>
  </si>
  <si>
    <t>9.</t>
  </si>
  <si>
    <t>nawierzchnia płytki beton</t>
  </si>
  <si>
    <t>10.</t>
  </si>
  <si>
    <t>nawierzchnia asfalt.</t>
  </si>
  <si>
    <t>11.</t>
  </si>
  <si>
    <t>ogrodzenie na słupkach</t>
  </si>
  <si>
    <t>12.</t>
  </si>
  <si>
    <t>ogrodzenie na podmurów</t>
  </si>
  <si>
    <t>13.</t>
  </si>
  <si>
    <t>plac zabaw</t>
  </si>
  <si>
    <t>14.</t>
  </si>
  <si>
    <t>podjazd dla wózków inwal</t>
  </si>
  <si>
    <t>razem budowle, obiekty</t>
  </si>
  <si>
    <t>A.II.I.2 Budynki . Obiekty</t>
  </si>
  <si>
    <t>15.</t>
  </si>
  <si>
    <t>monitoring</t>
  </si>
  <si>
    <t>16.</t>
  </si>
  <si>
    <t>monitoring zew</t>
  </si>
  <si>
    <t>17.</t>
  </si>
  <si>
    <t>Schodołazy – 3</t>
  </si>
  <si>
    <t>18.</t>
  </si>
  <si>
    <t>radiowęzeł</t>
  </si>
  <si>
    <t>19.</t>
  </si>
  <si>
    <t>kserokopiarka</t>
  </si>
  <si>
    <t>20.</t>
  </si>
  <si>
    <t>21.</t>
  </si>
  <si>
    <t>centrala telefon</t>
  </si>
  <si>
    <t>A.II.l.6 urządz techniczne</t>
  </si>
  <si>
    <t>maszyna do jarzyn</t>
  </si>
  <si>
    <t>zmywarka Revelution</t>
  </si>
  <si>
    <t>obieraczka do ziemniak</t>
  </si>
  <si>
    <t>25.</t>
  </si>
  <si>
    <t>patelnia elektryczna</t>
  </si>
  <si>
    <t>A.II.I.8 inne środki trwałe</t>
  </si>
  <si>
    <t>inne środki trwałe</t>
  </si>
  <si>
    <t>Ogółem konto 011</t>
  </si>
  <si>
    <t>konto 013 pozostałe środki trwałe</t>
  </si>
  <si>
    <t>konto 014  biblioteka</t>
  </si>
  <si>
    <t>konto  020 programy i licencje</t>
  </si>
  <si>
    <t xml:space="preserve">razem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</si>
</sst>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z_ł"/>
  </numFmts>
  <fonts count="15">
    <font>
      <sz val="11"/>
      <color theme="1"/>
      <name val="Calibri"/>
      <family val="2"/>
      <charset val="238"/>
      <scheme val="minor"/>
    </font>
    <font>
      <b/>
      <sz val="11"/>
      <color indexed="8"/>
      <name val="Czcionka tekstu podstawowego"/>
      <charset val="238"/>
    </font>
    <font>
      <b/>
      <sz val="10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i/>
      <sz val="12"/>
      <color indexed="8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i/>
      <sz val="11"/>
      <color indexed="8"/>
      <name val="Czcionka tekstu podstawowego"/>
      <family val="2"/>
      <charset val="238"/>
    </font>
    <font>
      <i/>
      <sz val="10"/>
      <color indexed="8"/>
      <name val="Czcionka tekstu podstawowego"/>
      <family val="2"/>
      <charset val="238"/>
    </font>
    <font>
      <b/>
      <sz val="12"/>
      <color indexed="8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sz val="10"/>
      <color indexed="8"/>
      <name val="Czcionka tekstu podstawowego"/>
      <charset val="238"/>
    </font>
    <font>
      <b/>
      <sz val="10"/>
      <color indexed="8"/>
      <name val="Czcionka tekstu podstawowego"/>
      <family val="2"/>
      <charset val="238"/>
    </font>
    <font>
      <b/>
      <i/>
      <u/>
      <sz val="13"/>
      <color indexed="8"/>
      <name val="Czcionka tekstu podstawowego"/>
      <charset val="238"/>
    </font>
    <font>
      <b/>
      <sz val="13"/>
      <color indexed="8"/>
      <name val="Times New Roman"/>
      <family val="1"/>
      <charset val="1"/>
    </font>
    <font>
      <sz val="12"/>
      <color indexed="8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0" fillId="0" borderId="2" xfId="0" applyBorder="1"/>
    <xf numFmtId="0" fontId="1" fillId="0" borderId="2" xfId="0" applyFont="1" applyBorder="1" applyAlignment="1">
      <alignment horizontal="left"/>
    </xf>
    <xf numFmtId="164" fontId="1" fillId="0" borderId="2" xfId="0" applyNumberFormat="1" applyFont="1" applyBorder="1"/>
    <xf numFmtId="4" fontId="0" fillId="0" borderId="2" xfId="0" applyNumberFormat="1" applyBorder="1"/>
    <xf numFmtId="4" fontId="1" fillId="0" borderId="2" xfId="0" applyNumberFormat="1" applyFont="1" applyBorder="1"/>
    <xf numFmtId="4" fontId="3" fillId="0" borderId="2" xfId="0" applyNumberFormat="1" applyFont="1" applyBorder="1"/>
    <xf numFmtId="0" fontId="4" fillId="0" borderId="0" xfId="0" applyFont="1"/>
    <xf numFmtId="0" fontId="0" fillId="0" borderId="2" xfId="0" applyFont="1" applyBorder="1" applyAlignment="1">
      <alignment horizontal="center"/>
    </xf>
    <xf numFmtId="164" fontId="0" fillId="0" borderId="2" xfId="0" applyNumberFormat="1" applyBorder="1"/>
    <xf numFmtId="4" fontId="5" fillId="0" borderId="2" xfId="0" applyNumberFormat="1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/>
    <xf numFmtId="4" fontId="6" fillId="0" borderId="2" xfId="0" applyNumberFormat="1" applyFont="1" applyBorder="1"/>
    <xf numFmtId="164" fontId="6" fillId="0" borderId="2" xfId="0" applyNumberFormat="1" applyFont="1" applyBorder="1"/>
    <xf numFmtId="4" fontId="7" fillId="0" borderId="2" xfId="0" applyNumberFormat="1" applyFont="1" applyBorder="1"/>
    <xf numFmtId="0" fontId="0" fillId="0" borderId="2" xfId="0" applyFont="1" applyBorder="1" applyAlignment="1"/>
    <xf numFmtId="0" fontId="8" fillId="0" borderId="0" xfId="0" applyFont="1"/>
    <xf numFmtId="164" fontId="0" fillId="0" borderId="2" xfId="0" applyNumberFormat="1" applyBorder="1" applyAlignment="1">
      <alignment horizontal="right"/>
    </xf>
    <xf numFmtId="164" fontId="2" fillId="0" borderId="2" xfId="0" applyNumberFormat="1" applyFont="1" applyBorder="1"/>
    <xf numFmtId="4" fontId="0" fillId="0" borderId="2" xfId="0" applyNumberFormat="1" applyFont="1" applyBorder="1"/>
    <xf numFmtId="4" fontId="2" fillId="0" borderId="2" xfId="0" applyNumberFormat="1" applyFont="1" applyBorder="1"/>
    <xf numFmtId="0" fontId="0" fillId="0" borderId="2" xfId="0" applyFont="1" applyFill="1" applyBorder="1" applyAlignment="1">
      <alignment horizontal="center"/>
    </xf>
    <xf numFmtId="0" fontId="0" fillId="0" borderId="2" xfId="0" applyFont="1" applyFill="1" applyBorder="1" applyAlignment="1"/>
    <xf numFmtId="164" fontId="0" fillId="0" borderId="2" xfId="0" applyNumberFormat="1" applyFill="1" applyBorder="1"/>
    <xf numFmtId="164" fontId="5" fillId="0" borderId="2" xfId="0" applyNumberFormat="1" applyFont="1" applyBorder="1" applyAlignment="1">
      <alignment horizontal="right"/>
    </xf>
    <xf numFmtId="4" fontId="5" fillId="0" borderId="2" xfId="0" applyNumberFormat="1" applyFont="1" applyFill="1" applyBorder="1" applyAlignment="1">
      <alignment horizontal="right"/>
    </xf>
    <xf numFmtId="0" fontId="6" fillId="0" borderId="0" xfId="0" applyFont="1"/>
    <xf numFmtId="4" fontId="0" fillId="0" borderId="2" xfId="0" applyNumberFormat="1" applyFill="1" applyBorder="1"/>
    <xf numFmtId="4" fontId="9" fillId="0" borderId="2" xfId="0" applyNumberFormat="1" applyFont="1" applyBorder="1"/>
    <xf numFmtId="0" fontId="3" fillId="0" borderId="2" xfId="0" applyFont="1" applyBorder="1" applyAlignment="1">
      <alignment horizontal="left"/>
    </xf>
    <xf numFmtId="164" fontId="3" fillId="0" borderId="2" xfId="0" applyNumberFormat="1" applyFont="1" applyBorder="1"/>
    <xf numFmtId="0" fontId="0" fillId="0" borderId="2" xfId="0" applyFont="1" applyBorder="1"/>
    <xf numFmtId="4" fontId="0" fillId="0" borderId="2" xfId="0" applyNumberFormat="1" applyFont="1" applyBorder="1" applyAlignment="1">
      <alignment horizontal="center"/>
    </xf>
    <xf numFmtId="4" fontId="10" fillId="0" borderId="2" xfId="0" applyNumberFormat="1" applyFon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4" fontId="9" fillId="0" borderId="2" xfId="0" applyNumberFormat="1" applyFont="1" applyBorder="1" applyAlignment="1">
      <alignment horizontal="left" vertical="center"/>
    </xf>
    <xf numFmtId="4" fontId="9" fillId="0" borderId="2" xfId="0" applyNumberFormat="1" applyFont="1" applyBorder="1" applyAlignment="1">
      <alignment horizontal="center"/>
    </xf>
    <xf numFmtId="4" fontId="9" fillId="0" borderId="2" xfId="0" applyNumberFormat="1" applyFont="1" applyBorder="1" applyAlignment="1">
      <alignment horizontal="right"/>
    </xf>
    <xf numFmtId="4" fontId="11" fillId="0" borderId="2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4" fontId="12" fillId="0" borderId="0" xfId="0" applyNumberFormat="1" applyFont="1"/>
    <xf numFmtId="0" fontId="0" fillId="0" borderId="0" xfId="0" applyAlignment="1">
      <alignment horizontal="left"/>
    </xf>
    <xf numFmtId="0" fontId="8" fillId="0" borderId="0" xfId="0" applyFont="1" applyBorder="1" applyAlignment="1">
      <alignment horizontal="left" vertical="center"/>
    </xf>
    <xf numFmtId="4" fontId="13" fillId="0" borderId="0" xfId="0" applyNumberFormat="1" applyFont="1"/>
    <xf numFmtId="4" fontId="13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/>
    <xf numFmtId="4" fontId="13" fillId="0" borderId="0" xfId="0" applyNumberFormat="1" applyFont="1" applyFill="1"/>
    <xf numFmtId="4" fontId="13" fillId="0" borderId="0" xfId="0" applyNumberFormat="1" applyFont="1" applyFill="1" applyAlignment="1">
      <alignment horizontal="right"/>
    </xf>
    <xf numFmtId="4" fontId="14" fillId="0" borderId="0" xfId="0" applyNumberFormat="1" applyFont="1" applyAlignment="1">
      <alignment horizontal="left" vertical="center"/>
    </xf>
    <xf numFmtId="4" fontId="14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topLeftCell="A14" zoomScale="70" zoomScaleNormal="70" workbookViewId="0">
      <selection activeCell="Q24" sqref="Q24"/>
    </sheetView>
  </sheetViews>
  <sheetFormatPr defaultColWidth="12" defaultRowHeight="15"/>
  <cols>
    <col min="1" max="1" width="6.42578125" customWidth="1"/>
    <col min="2" max="2" width="35.140625" customWidth="1"/>
    <col min="3" max="3" width="18.140625" hidden="1" customWidth="1"/>
    <col min="4" max="4" width="14.42578125" hidden="1" customWidth="1"/>
    <col min="5" max="5" width="12" hidden="1" customWidth="1"/>
    <col min="6" max="6" width="19.42578125" customWidth="1"/>
    <col min="7" max="7" width="16.140625" hidden="1" customWidth="1"/>
    <col min="8" max="9" width="12" hidden="1" customWidth="1"/>
    <col min="10" max="10" width="16.140625" hidden="1" customWidth="1"/>
    <col min="11" max="11" width="16.28515625" customWidth="1"/>
    <col min="12" max="12" width="0" hidden="1" customWidth="1"/>
    <col min="13" max="13" width="19.140625" customWidth="1"/>
    <col min="257" max="257" width="6.42578125" customWidth="1"/>
    <col min="258" max="258" width="35.140625" customWidth="1"/>
    <col min="259" max="261" width="0" hidden="1" customWidth="1"/>
    <col min="262" max="262" width="19.42578125" customWidth="1"/>
    <col min="263" max="266" width="0" hidden="1" customWidth="1"/>
    <col min="267" max="267" width="16.28515625" customWidth="1"/>
    <col min="268" max="268" width="0" hidden="1" customWidth="1"/>
    <col min="269" max="269" width="19.140625" customWidth="1"/>
    <col min="513" max="513" width="6.42578125" customWidth="1"/>
    <col min="514" max="514" width="35.140625" customWidth="1"/>
    <col min="515" max="517" width="0" hidden="1" customWidth="1"/>
    <col min="518" max="518" width="19.42578125" customWidth="1"/>
    <col min="519" max="522" width="0" hidden="1" customWidth="1"/>
    <col min="523" max="523" width="16.28515625" customWidth="1"/>
    <col min="524" max="524" width="0" hidden="1" customWidth="1"/>
    <col min="525" max="525" width="19.140625" customWidth="1"/>
    <col min="769" max="769" width="6.42578125" customWidth="1"/>
    <col min="770" max="770" width="35.140625" customWidth="1"/>
    <col min="771" max="773" width="0" hidden="1" customWidth="1"/>
    <col min="774" max="774" width="19.42578125" customWidth="1"/>
    <col min="775" max="778" width="0" hidden="1" customWidth="1"/>
    <col min="779" max="779" width="16.28515625" customWidth="1"/>
    <col min="780" max="780" width="0" hidden="1" customWidth="1"/>
    <col min="781" max="781" width="19.140625" customWidth="1"/>
    <col min="1025" max="1025" width="6.42578125" customWidth="1"/>
    <col min="1026" max="1026" width="35.140625" customWidth="1"/>
    <col min="1027" max="1029" width="0" hidden="1" customWidth="1"/>
    <col min="1030" max="1030" width="19.42578125" customWidth="1"/>
    <col min="1031" max="1034" width="0" hidden="1" customWidth="1"/>
    <col min="1035" max="1035" width="16.28515625" customWidth="1"/>
    <col min="1036" max="1036" width="0" hidden="1" customWidth="1"/>
    <col min="1037" max="1037" width="19.140625" customWidth="1"/>
    <col min="1281" max="1281" width="6.42578125" customWidth="1"/>
    <col min="1282" max="1282" width="35.140625" customWidth="1"/>
    <col min="1283" max="1285" width="0" hidden="1" customWidth="1"/>
    <col min="1286" max="1286" width="19.42578125" customWidth="1"/>
    <col min="1287" max="1290" width="0" hidden="1" customWidth="1"/>
    <col min="1291" max="1291" width="16.28515625" customWidth="1"/>
    <col min="1292" max="1292" width="0" hidden="1" customWidth="1"/>
    <col min="1293" max="1293" width="19.140625" customWidth="1"/>
    <col min="1537" max="1537" width="6.42578125" customWidth="1"/>
    <col min="1538" max="1538" width="35.140625" customWidth="1"/>
    <col min="1539" max="1541" width="0" hidden="1" customWidth="1"/>
    <col min="1542" max="1542" width="19.42578125" customWidth="1"/>
    <col min="1543" max="1546" width="0" hidden="1" customWidth="1"/>
    <col min="1547" max="1547" width="16.28515625" customWidth="1"/>
    <col min="1548" max="1548" width="0" hidden="1" customWidth="1"/>
    <col min="1549" max="1549" width="19.140625" customWidth="1"/>
    <col min="1793" max="1793" width="6.42578125" customWidth="1"/>
    <col min="1794" max="1794" width="35.140625" customWidth="1"/>
    <col min="1795" max="1797" width="0" hidden="1" customWidth="1"/>
    <col min="1798" max="1798" width="19.42578125" customWidth="1"/>
    <col min="1799" max="1802" width="0" hidden="1" customWidth="1"/>
    <col min="1803" max="1803" width="16.28515625" customWidth="1"/>
    <col min="1804" max="1804" width="0" hidden="1" customWidth="1"/>
    <col min="1805" max="1805" width="19.140625" customWidth="1"/>
    <col min="2049" max="2049" width="6.42578125" customWidth="1"/>
    <col min="2050" max="2050" width="35.140625" customWidth="1"/>
    <col min="2051" max="2053" width="0" hidden="1" customWidth="1"/>
    <col min="2054" max="2054" width="19.42578125" customWidth="1"/>
    <col min="2055" max="2058" width="0" hidden="1" customWidth="1"/>
    <col min="2059" max="2059" width="16.28515625" customWidth="1"/>
    <col min="2060" max="2060" width="0" hidden="1" customWidth="1"/>
    <col min="2061" max="2061" width="19.140625" customWidth="1"/>
    <col min="2305" max="2305" width="6.42578125" customWidth="1"/>
    <col min="2306" max="2306" width="35.140625" customWidth="1"/>
    <col min="2307" max="2309" width="0" hidden="1" customWidth="1"/>
    <col min="2310" max="2310" width="19.42578125" customWidth="1"/>
    <col min="2311" max="2314" width="0" hidden="1" customWidth="1"/>
    <col min="2315" max="2315" width="16.28515625" customWidth="1"/>
    <col min="2316" max="2316" width="0" hidden="1" customWidth="1"/>
    <col min="2317" max="2317" width="19.140625" customWidth="1"/>
    <col min="2561" max="2561" width="6.42578125" customWidth="1"/>
    <col min="2562" max="2562" width="35.140625" customWidth="1"/>
    <col min="2563" max="2565" width="0" hidden="1" customWidth="1"/>
    <col min="2566" max="2566" width="19.42578125" customWidth="1"/>
    <col min="2567" max="2570" width="0" hidden="1" customWidth="1"/>
    <col min="2571" max="2571" width="16.28515625" customWidth="1"/>
    <col min="2572" max="2572" width="0" hidden="1" customWidth="1"/>
    <col min="2573" max="2573" width="19.140625" customWidth="1"/>
    <col min="2817" max="2817" width="6.42578125" customWidth="1"/>
    <col min="2818" max="2818" width="35.140625" customWidth="1"/>
    <col min="2819" max="2821" width="0" hidden="1" customWidth="1"/>
    <col min="2822" max="2822" width="19.42578125" customWidth="1"/>
    <col min="2823" max="2826" width="0" hidden="1" customWidth="1"/>
    <col min="2827" max="2827" width="16.28515625" customWidth="1"/>
    <col min="2828" max="2828" width="0" hidden="1" customWidth="1"/>
    <col min="2829" max="2829" width="19.140625" customWidth="1"/>
    <col min="3073" max="3073" width="6.42578125" customWidth="1"/>
    <col min="3074" max="3074" width="35.140625" customWidth="1"/>
    <col min="3075" max="3077" width="0" hidden="1" customWidth="1"/>
    <col min="3078" max="3078" width="19.42578125" customWidth="1"/>
    <col min="3079" max="3082" width="0" hidden="1" customWidth="1"/>
    <col min="3083" max="3083" width="16.28515625" customWidth="1"/>
    <col min="3084" max="3084" width="0" hidden="1" customWidth="1"/>
    <col min="3085" max="3085" width="19.140625" customWidth="1"/>
    <col min="3329" max="3329" width="6.42578125" customWidth="1"/>
    <col min="3330" max="3330" width="35.140625" customWidth="1"/>
    <col min="3331" max="3333" width="0" hidden="1" customWidth="1"/>
    <col min="3334" max="3334" width="19.42578125" customWidth="1"/>
    <col min="3335" max="3338" width="0" hidden="1" customWidth="1"/>
    <col min="3339" max="3339" width="16.28515625" customWidth="1"/>
    <col min="3340" max="3340" width="0" hidden="1" customWidth="1"/>
    <col min="3341" max="3341" width="19.140625" customWidth="1"/>
    <col min="3585" max="3585" width="6.42578125" customWidth="1"/>
    <col min="3586" max="3586" width="35.140625" customWidth="1"/>
    <col min="3587" max="3589" width="0" hidden="1" customWidth="1"/>
    <col min="3590" max="3590" width="19.42578125" customWidth="1"/>
    <col min="3591" max="3594" width="0" hidden="1" customWidth="1"/>
    <col min="3595" max="3595" width="16.28515625" customWidth="1"/>
    <col min="3596" max="3596" width="0" hidden="1" customWidth="1"/>
    <col min="3597" max="3597" width="19.140625" customWidth="1"/>
    <col min="3841" max="3841" width="6.42578125" customWidth="1"/>
    <col min="3842" max="3842" width="35.140625" customWidth="1"/>
    <col min="3843" max="3845" width="0" hidden="1" customWidth="1"/>
    <col min="3846" max="3846" width="19.42578125" customWidth="1"/>
    <col min="3847" max="3850" width="0" hidden="1" customWidth="1"/>
    <col min="3851" max="3851" width="16.28515625" customWidth="1"/>
    <col min="3852" max="3852" width="0" hidden="1" customWidth="1"/>
    <col min="3853" max="3853" width="19.140625" customWidth="1"/>
    <col min="4097" max="4097" width="6.42578125" customWidth="1"/>
    <col min="4098" max="4098" width="35.140625" customWidth="1"/>
    <col min="4099" max="4101" width="0" hidden="1" customWidth="1"/>
    <col min="4102" max="4102" width="19.42578125" customWidth="1"/>
    <col min="4103" max="4106" width="0" hidden="1" customWidth="1"/>
    <col min="4107" max="4107" width="16.28515625" customWidth="1"/>
    <col min="4108" max="4108" width="0" hidden="1" customWidth="1"/>
    <col min="4109" max="4109" width="19.140625" customWidth="1"/>
    <col min="4353" max="4353" width="6.42578125" customWidth="1"/>
    <col min="4354" max="4354" width="35.140625" customWidth="1"/>
    <col min="4355" max="4357" width="0" hidden="1" customWidth="1"/>
    <col min="4358" max="4358" width="19.42578125" customWidth="1"/>
    <col min="4359" max="4362" width="0" hidden="1" customWidth="1"/>
    <col min="4363" max="4363" width="16.28515625" customWidth="1"/>
    <col min="4364" max="4364" width="0" hidden="1" customWidth="1"/>
    <col min="4365" max="4365" width="19.140625" customWidth="1"/>
    <col min="4609" max="4609" width="6.42578125" customWidth="1"/>
    <col min="4610" max="4610" width="35.140625" customWidth="1"/>
    <col min="4611" max="4613" width="0" hidden="1" customWidth="1"/>
    <col min="4614" max="4614" width="19.42578125" customWidth="1"/>
    <col min="4615" max="4618" width="0" hidden="1" customWidth="1"/>
    <col min="4619" max="4619" width="16.28515625" customWidth="1"/>
    <col min="4620" max="4620" width="0" hidden="1" customWidth="1"/>
    <col min="4621" max="4621" width="19.140625" customWidth="1"/>
    <col min="4865" max="4865" width="6.42578125" customWidth="1"/>
    <col min="4866" max="4866" width="35.140625" customWidth="1"/>
    <col min="4867" max="4869" width="0" hidden="1" customWidth="1"/>
    <col min="4870" max="4870" width="19.42578125" customWidth="1"/>
    <col min="4871" max="4874" width="0" hidden="1" customWidth="1"/>
    <col min="4875" max="4875" width="16.28515625" customWidth="1"/>
    <col min="4876" max="4876" width="0" hidden="1" customWidth="1"/>
    <col min="4877" max="4877" width="19.140625" customWidth="1"/>
    <col min="5121" max="5121" width="6.42578125" customWidth="1"/>
    <col min="5122" max="5122" width="35.140625" customWidth="1"/>
    <col min="5123" max="5125" width="0" hidden="1" customWidth="1"/>
    <col min="5126" max="5126" width="19.42578125" customWidth="1"/>
    <col min="5127" max="5130" width="0" hidden="1" customWidth="1"/>
    <col min="5131" max="5131" width="16.28515625" customWidth="1"/>
    <col min="5132" max="5132" width="0" hidden="1" customWidth="1"/>
    <col min="5133" max="5133" width="19.140625" customWidth="1"/>
    <col min="5377" max="5377" width="6.42578125" customWidth="1"/>
    <col min="5378" max="5378" width="35.140625" customWidth="1"/>
    <col min="5379" max="5381" width="0" hidden="1" customWidth="1"/>
    <col min="5382" max="5382" width="19.42578125" customWidth="1"/>
    <col min="5383" max="5386" width="0" hidden="1" customWidth="1"/>
    <col min="5387" max="5387" width="16.28515625" customWidth="1"/>
    <col min="5388" max="5388" width="0" hidden="1" customWidth="1"/>
    <col min="5389" max="5389" width="19.140625" customWidth="1"/>
    <col min="5633" max="5633" width="6.42578125" customWidth="1"/>
    <col min="5634" max="5634" width="35.140625" customWidth="1"/>
    <col min="5635" max="5637" width="0" hidden="1" customWidth="1"/>
    <col min="5638" max="5638" width="19.42578125" customWidth="1"/>
    <col min="5639" max="5642" width="0" hidden="1" customWidth="1"/>
    <col min="5643" max="5643" width="16.28515625" customWidth="1"/>
    <col min="5644" max="5644" width="0" hidden="1" customWidth="1"/>
    <col min="5645" max="5645" width="19.140625" customWidth="1"/>
    <col min="5889" max="5889" width="6.42578125" customWidth="1"/>
    <col min="5890" max="5890" width="35.140625" customWidth="1"/>
    <col min="5891" max="5893" width="0" hidden="1" customWidth="1"/>
    <col min="5894" max="5894" width="19.42578125" customWidth="1"/>
    <col min="5895" max="5898" width="0" hidden="1" customWidth="1"/>
    <col min="5899" max="5899" width="16.28515625" customWidth="1"/>
    <col min="5900" max="5900" width="0" hidden="1" customWidth="1"/>
    <col min="5901" max="5901" width="19.140625" customWidth="1"/>
    <col min="6145" max="6145" width="6.42578125" customWidth="1"/>
    <col min="6146" max="6146" width="35.140625" customWidth="1"/>
    <col min="6147" max="6149" width="0" hidden="1" customWidth="1"/>
    <col min="6150" max="6150" width="19.42578125" customWidth="1"/>
    <col min="6151" max="6154" width="0" hidden="1" customWidth="1"/>
    <col min="6155" max="6155" width="16.28515625" customWidth="1"/>
    <col min="6156" max="6156" width="0" hidden="1" customWidth="1"/>
    <col min="6157" max="6157" width="19.140625" customWidth="1"/>
    <col min="6401" max="6401" width="6.42578125" customWidth="1"/>
    <col min="6402" max="6402" width="35.140625" customWidth="1"/>
    <col min="6403" max="6405" width="0" hidden="1" customWidth="1"/>
    <col min="6406" max="6406" width="19.42578125" customWidth="1"/>
    <col min="6407" max="6410" width="0" hidden="1" customWidth="1"/>
    <col min="6411" max="6411" width="16.28515625" customWidth="1"/>
    <col min="6412" max="6412" width="0" hidden="1" customWidth="1"/>
    <col min="6413" max="6413" width="19.140625" customWidth="1"/>
    <col min="6657" max="6657" width="6.42578125" customWidth="1"/>
    <col min="6658" max="6658" width="35.140625" customWidth="1"/>
    <col min="6659" max="6661" width="0" hidden="1" customWidth="1"/>
    <col min="6662" max="6662" width="19.42578125" customWidth="1"/>
    <col min="6663" max="6666" width="0" hidden="1" customWidth="1"/>
    <col min="6667" max="6667" width="16.28515625" customWidth="1"/>
    <col min="6668" max="6668" width="0" hidden="1" customWidth="1"/>
    <col min="6669" max="6669" width="19.140625" customWidth="1"/>
    <col min="6913" max="6913" width="6.42578125" customWidth="1"/>
    <col min="6914" max="6914" width="35.140625" customWidth="1"/>
    <col min="6915" max="6917" width="0" hidden="1" customWidth="1"/>
    <col min="6918" max="6918" width="19.42578125" customWidth="1"/>
    <col min="6919" max="6922" width="0" hidden="1" customWidth="1"/>
    <col min="6923" max="6923" width="16.28515625" customWidth="1"/>
    <col min="6924" max="6924" width="0" hidden="1" customWidth="1"/>
    <col min="6925" max="6925" width="19.140625" customWidth="1"/>
    <col min="7169" max="7169" width="6.42578125" customWidth="1"/>
    <col min="7170" max="7170" width="35.140625" customWidth="1"/>
    <col min="7171" max="7173" width="0" hidden="1" customWidth="1"/>
    <col min="7174" max="7174" width="19.42578125" customWidth="1"/>
    <col min="7175" max="7178" width="0" hidden="1" customWidth="1"/>
    <col min="7179" max="7179" width="16.28515625" customWidth="1"/>
    <col min="7180" max="7180" width="0" hidden="1" customWidth="1"/>
    <col min="7181" max="7181" width="19.140625" customWidth="1"/>
    <col min="7425" max="7425" width="6.42578125" customWidth="1"/>
    <col min="7426" max="7426" width="35.140625" customWidth="1"/>
    <col min="7427" max="7429" width="0" hidden="1" customWidth="1"/>
    <col min="7430" max="7430" width="19.42578125" customWidth="1"/>
    <col min="7431" max="7434" width="0" hidden="1" customWidth="1"/>
    <col min="7435" max="7435" width="16.28515625" customWidth="1"/>
    <col min="7436" max="7436" width="0" hidden="1" customWidth="1"/>
    <col min="7437" max="7437" width="19.140625" customWidth="1"/>
    <col min="7681" max="7681" width="6.42578125" customWidth="1"/>
    <col min="7682" max="7682" width="35.140625" customWidth="1"/>
    <col min="7683" max="7685" width="0" hidden="1" customWidth="1"/>
    <col min="7686" max="7686" width="19.42578125" customWidth="1"/>
    <col min="7687" max="7690" width="0" hidden="1" customWidth="1"/>
    <col min="7691" max="7691" width="16.28515625" customWidth="1"/>
    <col min="7692" max="7692" width="0" hidden="1" customWidth="1"/>
    <col min="7693" max="7693" width="19.140625" customWidth="1"/>
    <col min="7937" max="7937" width="6.42578125" customWidth="1"/>
    <col min="7938" max="7938" width="35.140625" customWidth="1"/>
    <col min="7939" max="7941" width="0" hidden="1" customWidth="1"/>
    <col min="7942" max="7942" width="19.42578125" customWidth="1"/>
    <col min="7943" max="7946" width="0" hidden="1" customWidth="1"/>
    <col min="7947" max="7947" width="16.28515625" customWidth="1"/>
    <col min="7948" max="7948" width="0" hidden="1" customWidth="1"/>
    <col min="7949" max="7949" width="19.140625" customWidth="1"/>
    <col min="8193" max="8193" width="6.42578125" customWidth="1"/>
    <col min="8194" max="8194" width="35.140625" customWidth="1"/>
    <col min="8195" max="8197" width="0" hidden="1" customWidth="1"/>
    <col min="8198" max="8198" width="19.42578125" customWidth="1"/>
    <col min="8199" max="8202" width="0" hidden="1" customWidth="1"/>
    <col min="8203" max="8203" width="16.28515625" customWidth="1"/>
    <col min="8204" max="8204" width="0" hidden="1" customWidth="1"/>
    <col min="8205" max="8205" width="19.140625" customWidth="1"/>
    <col min="8449" max="8449" width="6.42578125" customWidth="1"/>
    <col min="8450" max="8450" width="35.140625" customWidth="1"/>
    <col min="8451" max="8453" width="0" hidden="1" customWidth="1"/>
    <col min="8454" max="8454" width="19.42578125" customWidth="1"/>
    <col min="8455" max="8458" width="0" hidden="1" customWidth="1"/>
    <col min="8459" max="8459" width="16.28515625" customWidth="1"/>
    <col min="8460" max="8460" width="0" hidden="1" customWidth="1"/>
    <col min="8461" max="8461" width="19.140625" customWidth="1"/>
    <col min="8705" max="8705" width="6.42578125" customWidth="1"/>
    <col min="8706" max="8706" width="35.140625" customWidth="1"/>
    <col min="8707" max="8709" width="0" hidden="1" customWidth="1"/>
    <col min="8710" max="8710" width="19.42578125" customWidth="1"/>
    <col min="8711" max="8714" width="0" hidden="1" customWidth="1"/>
    <col min="8715" max="8715" width="16.28515625" customWidth="1"/>
    <col min="8716" max="8716" width="0" hidden="1" customWidth="1"/>
    <col min="8717" max="8717" width="19.140625" customWidth="1"/>
    <col min="8961" max="8961" width="6.42578125" customWidth="1"/>
    <col min="8962" max="8962" width="35.140625" customWidth="1"/>
    <col min="8963" max="8965" width="0" hidden="1" customWidth="1"/>
    <col min="8966" max="8966" width="19.42578125" customWidth="1"/>
    <col min="8967" max="8970" width="0" hidden="1" customWidth="1"/>
    <col min="8971" max="8971" width="16.28515625" customWidth="1"/>
    <col min="8972" max="8972" width="0" hidden="1" customWidth="1"/>
    <col min="8973" max="8973" width="19.140625" customWidth="1"/>
    <col min="9217" max="9217" width="6.42578125" customWidth="1"/>
    <col min="9218" max="9218" width="35.140625" customWidth="1"/>
    <col min="9219" max="9221" width="0" hidden="1" customWidth="1"/>
    <col min="9222" max="9222" width="19.42578125" customWidth="1"/>
    <col min="9223" max="9226" width="0" hidden="1" customWidth="1"/>
    <col min="9227" max="9227" width="16.28515625" customWidth="1"/>
    <col min="9228" max="9228" width="0" hidden="1" customWidth="1"/>
    <col min="9229" max="9229" width="19.140625" customWidth="1"/>
    <col min="9473" max="9473" width="6.42578125" customWidth="1"/>
    <col min="9474" max="9474" width="35.140625" customWidth="1"/>
    <col min="9475" max="9477" width="0" hidden="1" customWidth="1"/>
    <col min="9478" max="9478" width="19.42578125" customWidth="1"/>
    <col min="9479" max="9482" width="0" hidden="1" customWidth="1"/>
    <col min="9483" max="9483" width="16.28515625" customWidth="1"/>
    <col min="9484" max="9484" width="0" hidden="1" customWidth="1"/>
    <col min="9485" max="9485" width="19.140625" customWidth="1"/>
    <col min="9729" max="9729" width="6.42578125" customWidth="1"/>
    <col min="9730" max="9730" width="35.140625" customWidth="1"/>
    <col min="9731" max="9733" width="0" hidden="1" customWidth="1"/>
    <col min="9734" max="9734" width="19.42578125" customWidth="1"/>
    <col min="9735" max="9738" width="0" hidden="1" customWidth="1"/>
    <col min="9739" max="9739" width="16.28515625" customWidth="1"/>
    <col min="9740" max="9740" width="0" hidden="1" customWidth="1"/>
    <col min="9741" max="9741" width="19.140625" customWidth="1"/>
    <col min="9985" max="9985" width="6.42578125" customWidth="1"/>
    <col min="9986" max="9986" width="35.140625" customWidth="1"/>
    <col min="9987" max="9989" width="0" hidden="1" customWidth="1"/>
    <col min="9990" max="9990" width="19.42578125" customWidth="1"/>
    <col min="9991" max="9994" width="0" hidden="1" customWidth="1"/>
    <col min="9995" max="9995" width="16.28515625" customWidth="1"/>
    <col min="9996" max="9996" width="0" hidden="1" customWidth="1"/>
    <col min="9997" max="9997" width="19.140625" customWidth="1"/>
    <col min="10241" max="10241" width="6.42578125" customWidth="1"/>
    <col min="10242" max="10242" width="35.140625" customWidth="1"/>
    <col min="10243" max="10245" width="0" hidden="1" customWidth="1"/>
    <col min="10246" max="10246" width="19.42578125" customWidth="1"/>
    <col min="10247" max="10250" width="0" hidden="1" customWidth="1"/>
    <col min="10251" max="10251" width="16.28515625" customWidth="1"/>
    <col min="10252" max="10252" width="0" hidden="1" customWidth="1"/>
    <col min="10253" max="10253" width="19.140625" customWidth="1"/>
    <col min="10497" max="10497" width="6.42578125" customWidth="1"/>
    <col min="10498" max="10498" width="35.140625" customWidth="1"/>
    <col min="10499" max="10501" width="0" hidden="1" customWidth="1"/>
    <col min="10502" max="10502" width="19.42578125" customWidth="1"/>
    <col min="10503" max="10506" width="0" hidden="1" customWidth="1"/>
    <col min="10507" max="10507" width="16.28515625" customWidth="1"/>
    <col min="10508" max="10508" width="0" hidden="1" customWidth="1"/>
    <col min="10509" max="10509" width="19.140625" customWidth="1"/>
    <col min="10753" max="10753" width="6.42578125" customWidth="1"/>
    <col min="10754" max="10754" width="35.140625" customWidth="1"/>
    <col min="10755" max="10757" width="0" hidden="1" customWidth="1"/>
    <col min="10758" max="10758" width="19.42578125" customWidth="1"/>
    <col min="10759" max="10762" width="0" hidden="1" customWidth="1"/>
    <col min="10763" max="10763" width="16.28515625" customWidth="1"/>
    <col min="10764" max="10764" width="0" hidden="1" customWidth="1"/>
    <col min="10765" max="10765" width="19.140625" customWidth="1"/>
    <col min="11009" max="11009" width="6.42578125" customWidth="1"/>
    <col min="11010" max="11010" width="35.140625" customWidth="1"/>
    <col min="11011" max="11013" width="0" hidden="1" customWidth="1"/>
    <col min="11014" max="11014" width="19.42578125" customWidth="1"/>
    <col min="11015" max="11018" width="0" hidden="1" customWidth="1"/>
    <col min="11019" max="11019" width="16.28515625" customWidth="1"/>
    <col min="11020" max="11020" width="0" hidden="1" customWidth="1"/>
    <col min="11021" max="11021" width="19.140625" customWidth="1"/>
    <col min="11265" max="11265" width="6.42578125" customWidth="1"/>
    <col min="11266" max="11266" width="35.140625" customWidth="1"/>
    <col min="11267" max="11269" width="0" hidden="1" customWidth="1"/>
    <col min="11270" max="11270" width="19.42578125" customWidth="1"/>
    <col min="11271" max="11274" width="0" hidden="1" customWidth="1"/>
    <col min="11275" max="11275" width="16.28515625" customWidth="1"/>
    <col min="11276" max="11276" width="0" hidden="1" customWidth="1"/>
    <col min="11277" max="11277" width="19.140625" customWidth="1"/>
    <col min="11521" max="11521" width="6.42578125" customWidth="1"/>
    <col min="11522" max="11522" width="35.140625" customWidth="1"/>
    <col min="11523" max="11525" width="0" hidden="1" customWidth="1"/>
    <col min="11526" max="11526" width="19.42578125" customWidth="1"/>
    <col min="11527" max="11530" width="0" hidden="1" customWidth="1"/>
    <col min="11531" max="11531" width="16.28515625" customWidth="1"/>
    <col min="11532" max="11532" width="0" hidden="1" customWidth="1"/>
    <col min="11533" max="11533" width="19.140625" customWidth="1"/>
    <col min="11777" max="11777" width="6.42578125" customWidth="1"/>
    <col min="11778" max="11778" width="35.140625" customWidth="1"/>
    <col min="11779" max="11781" width="0" hidden="1" customWidth="1"/>
    <col min="11782" max="11782" width="19.42578125" customWidth="1"/>
    <col min="11783" max="11786" width="0" hidden="1" customWidth="1"/>
    <col min="11787" max="11787" width="16.28515625" customWidth="1"/>
    <col min="11788" max="11788" width="0" hidden="1" customWidth="1"/>
    <col min="11789" max="11789" width="19.140625" customWidth="1"/>
    <col min="12033" max="12033" width="6.42578125" customWidth="1"/>
    <col min="12034" max="12034" width="35.140625" customWidth="1"/>
    <col min="12035" max="12037" width="0" hidden="1" customWidth="1"/>
    <col min="12038" max="12038" width="19.42578125" customWidth="1"/>
    <col min="12039" max="12042" width="0" hidden="1" customWidth="1"/>
    <col min="12043" max="12043" width="16.28515625" customWidth="1"/>
    <col min="12044" max="12044" width="0" hidden="1" customWidth="1"/>
    <col min="12045" max="12045" width="19.140625" customWidth="1"/>
    <col min="12289" max="12289" width="6.42578125" customWidth="1"/>
    <col min="12290" max="12290" width="35.140625" customWidth="1"/>
    <col min="12291" max="12293" width="0" hidden="1" customWidth="1"/>
    <col min="12294" max="12294" width="19.42578125" customWidth="1"/>
    <col min="12295" max="12298" width="0" hidden="1" customWidth="1"/>
    <col min="12299" max="12299" width="16.28515625" customWidth="1"/>
    <col min="12300" max="12300" width="0" hidden="1" customWidth="1"/>
    <col min="12301" max="12301" width="19.140625" customWidth="1"/>
    <col min="12545" max="12545" width="6.42578125" customWidth="1"/>
    <col min="12546" max="12546" width="35.140625" customWidth="1"/>
    <col min="12547" max="12549" width="0" hidden="1" customWidth="1"/>
    <col min="12550" max="12550" width="19.42578125" customWidth="1"/>
    <col min="12551" max="12554" width="0" hidden="1" customWidth="1"/>
    <col min="12555" max="12555" width="16.28515625" customWidth="1"/>
    <col min="12556" max="12556" width="0" hidden="1" customWidth="1"/>
    <col min="12557" max="12557" width="19.140625" customWidth="1"/>
    <col min="12801" max="12801" width="6.42578125" customWidth="1"/>
    <col min="12802" max="12802" width="35.140625" customWidth="1"/>
    <col min="12803" max="12805" width="0" hidden="1" customWidth="1"/>
    <col min="12806" max="12806" width="19.42578125" customWidth="1"/>
    <col min="12807" max="12810" width="0" hidden="1" customWidth="1"/>
    <col min="12811" max="12811" width="16.28515625" customWidth="1"/>
    <col min="12812" max="12812" width="0" hidden="1" customWidth="1"/>
    <col min="12813" max="12813" width="19.140625" customWidth="1"/>
    <col min="13057" max="13057" width="6.42578125" customWidth="1"/>
    <col min="13058" max="13058" width="35.140625" customWidth="1"/>
    <col min="13059" max="13061" width="0" hidden="1" customWidth="1"/>
    <col min="13062" max="13062" width="19.42578125" customWidth="1"/>
    <col min="13063" max="13066" width="0" hidden="1" customWidth="1"/>
    <col min="13067" max="13067" width="16.28515625" customWidth="1"/>
    <col min="13068" max="13068" width="0" hidden="1" customWidth="1"/>
    <col min="13069" max="13069" width="19.140625" customWidth="1"/>
    <col min="13313" max="13313" width="6.42578125" customWidth="1"/>
    <col min="13314" max="13314" width="35.140625" customWidth="1"/>
    <col min="13315" max="13317" width="0" hidden="1" customWidth="1"/>
    <col min="13318" max="13318" width="19.42578125" customWidth="1"/>
    <col min="13319" max="13322" width="0" hidden="1" customWidth="1"/>
    <col min="13323" max="13323" width="16.28515625" customWidth="1"/>
    <col min="13324" max="13324" width="0" hidden="1" customWidth="1"/>
    <col min="13325" max="13325" width="19.140625" customWidth="1"/>
    <col min="13569" max="13569" width="6.42578125" customWidth="1"/>
    <col min="13570" max="13570" width="35.140625" customWidth="1"/>
    <col min="13571" max="13573" width="0" hidden="1" customWidth="1"/>
    <col min="13574" max="13574" width="19.42578125" customWidth="1"/>
    <col min="13575" max="13578" width="0" hidden="1" customWidth="1"/>
    <col min="13579" max="13579" width="16.28515625" customWidth="1"/>
    <col min="13580" max="13580" width="0" hidden="1" customWidth="1"/>
    <col min="13581" max="13581" width="19.140625" customWidth="1"/>
    <col min="13825" max="13825" width="6.42578125" customWidth="1"/>
    <col min="13826" max="13826" width="35.140625" customWidth="1"/>
    <col min="13827" max="13829" width="0" hidden="1" customWidth="1"/>
    <col min="13830" max="13830" width="19.42578125" customWidth="1"/>
    <col min="13831" max="13834" width="0" hidden="1" customWidth="1"/>
    <col min="13835" max="13835" width="16.28515625" customWidth="1"/>
    <col min="13836" max="13836" width="0" hidden="1" customWidth="1"/>
    <col min="13837" max="13837" width="19.140625" customWidth="1"/>
    <col min="14081" max="14081" width="6.42578125" customWidth="1"/>
    <col min="14082" max="14082" width="35.140625" customWidth="1"/>
    <col min="14083" max="14085" width="0" hidden="1" customWidth="1"/>
    <col min="14086" max="14086" width="19.42578125" customWidth="1"/>
    <col min="14087" max="14090" width="0" hidden="1" customWidth="1"/>
    <col min="14091" max="14091" width="16.28515625" customWidth="1"/>
    <col min="14092" max="14092" width="0" hidden="1" customWidth="1"/>
    <col min="14093" max="14093" width="19.140625" customWidth="1"/>
    <col min="14337" max="14337" width="6.42578125" customWidth="1"/>
    <col min="14338" max="14338" width="35.140625" customWidth="1"/>
    <col min="14339" max="14341" width="0" hidden="1" customWidth="1"/>
    <col min="14342" max="14342" width="19.42578125" customWidth="1"/>
    <col min="14343" max="14346" width="0" hidden="1" customWidth="1"/>
    <col min="14347" max="14347" width="16.28515625" customWidth="1"/>
    <col min="14348" max="14348" width="0" hidden="1" customWidth="1"/>
    <col min="14349" max="14349" width="19.140625" customWidth="1"/>
    <col min="14593" max="14593" width="6.42578125" customWidth="1"/>
    <col min="14594" max="14594" width="35.140625" customWidth="1"/>
    <col min="14595" max="14597" width="0" hidden="1" customWidth="1"/>
    <col min="14598" max="14598" width="19.42578125" customWidth="1"/>
    <col min="14599" max="14602" width="0" hidden="1" customWidth="1"/>
    <col min="14603" max="14603" width="16.28515625" customWidth="1"/>
    <col min="14604" max="14604" width="0" hidden="1" customWidth="1"/>
    <col min="14605" max="14605" width="19.140625" customWidth="1"/>
    <col min="14849" max="14849" width="6.42578125" customWidth="1"/>
    <col min="14850" max="14850" width="35.140625" customWidth="1"/>
    <col min="14851" max="14853" width="0" hidden="1" customWidth="1"/>
    <col min="14854" max="14854" width="19.42578125" customWidth="1"/>
    <col min="14855" max="14858" width="0" hidden="1" customWidth="1"/>
    <col min="14859" max="14859" width="16.28515625" customWidth="1"/>
    <col min="14860" max="14860" width="0" hidden="1" customWidth="1"/>
    <col min="14861" max="14861" width="19.140625" customWidth="1"/>
    <col min="15105" max="15105" width="6.42578125" customWidth="1"/>
    <col min="15106" max="15106" width="35.140625" customWidth="1"/>
    <col min="15107" max="15109" width="0" hidden="1" customWidth="1"/>
    <col min="15110" max="15110" width="19.42578125" customWidth="1"/>
    <col min="15111" max="15114" width="0" hidden="1" customWidth="1"/>
    <col min="15115" max="15115" width="16.28515625" customWidth="1"/>
    <col min="15116" max="15116" width="0" hidden="1" customWidth="1"/>
    <col min="15117" max="15117" width="19.140625" customWidth="1"/>
    <col min="15361" max="15361" width="6.42578125" customWidth="1"/>
    <col min="15362" max="15362" width="35.140625" customWidth="1"/>
    <col min="15363" max="15365" width="0" hidden="1" customWidth="1"/>
    <col min="15366" max="15366" width="19.42578125" customWidth="1"/>
    <col min="15367" max="15370" width="0" hidden="1" customWidth="1"/>
    <col min="15371" max="15371" width="16.28515625" customWidth="1"/>
    <col min="15372" max="15372" width="0" hidden="1" customWidth="1"/>
    <col min="15373" max="15373" width="19.140625" customWidth="1"/>
    <col min="15617" max="15617" width="6.42578125" customWidth="1"/>
    <col min="15618" max="15618" width="35.140625" customWidth="1"/>
    <col min="15619" max="15621" width="0" hidden="1" customWidth="1"/>
    <col min="15622" max="15622" width="19.42578125" customWidth="1"/>
    <col min="15623" max="15626" width="0" hidden="1" customWidth="1"/>
    <col min="15627" max="15627" width="16.28515625" customWidth="1"/>
    <col min="15628" max="15628" width="0" hidden="1" customWidth="1"/>
    <col min="15629" max="15629" width="19.140625" customWidth="1"/>
    <col min="15873" max="15873" width="6.42578125" customWidth="1"/>
    <col min="15874" max="15874" width="35.140625" customWidth="1"/>
    <col min="15875" max="15877" width="0" hidden="1" customWidth="1"/>
    <col min="15878" max="15878" width="19.42578125" customWidth="1"/>
    <col min="15879" max="15882" width="0" hidden="1" customWidth="1"/>
    <col min="15883" max="15883" width="16.28515625" customWidth="1"/>
    <col min="15884" max="15884" width="0" hidden="1" customWidth="1"/>
    <col min="15885" max="15885" width="19.140625" customWidth="1"/>
    <col min="16129" max="16129" width="6.42578125" customWidth="1"/>
    <col min="16130" max="16130" width="35.140625" customWidth="1"/>
    <col min="16131" max="16133" width="0" hidden="1" customWidth="1"/>
    <col min="16134" max="16134" width="19.42578125" customWidth="1"/>
    <col min="16135" max="16138" width="0" hidden="1" customWidth="1"/>
    <col min="16139" max="16139" width="16.28515625" customWidth="1"/>
    <col min="16140" max="16140" width="0" hidden="1" customWidth="1"/>
    <col min="16141" max="16141" width="19.140625" customWidth="1"/>
  </cols>
  <sheetData>
    <row r="1" spans="1:13" ht="17.25" hidden="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40.5" customHeight="1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5</v>
      </c>
      <c r="J3" s="5" t="s">
        <v>9</v>
      </c>
      <c r="K3" s="3" t="s">
        <v>10</v>
      </c>
      <c r="L3" s="3" t="s">
        <v>11</v>
      </c>
      <c r="M3" s="6" t="s">
        <v>12</v>
      </c>
    </row>
    <row r="4" spans="1:13" s="12" customFormat="1" ht="21" customHeight="1">
      <c r="A4" s="7" t="s">
        <v>13</v>
      </c>
      <c r="B4" s="7"/>
      <c r="C4" s="8">
        <v>5231245</v>
      </c>
      <c r="D4" s="8"/>
      <c r="E4" s="8"/>
      <c r="F4" s="9">
        <f t="shared" ref="F4:F34" si="0">SUM(C4+D4-E4)</f>
        <v>5231245</v>
      </c>
      <c r="G4" s="10"/>
      <c r="H4" s="10"/>
      <c r="I4" s="10"/>
      <c r="J4" s="10"/>
      <c r="K4" s="10"/>
      <c r="L4" s="10"/>
      <c r="M4" s="11">
        <v>5231245</v>
      </c>
    </row>
    <row r="5" spans="1:13" ht="21" customHeight="1">
      <c r="A5" s="13" t="s">
        <v>14</v>
      </c>
      <c r="B5" s="6" t="s">
        <v>15</v>
      </c>
      <c r="C5" s="14">
        <v>13788158.75</v>
      </c>
      <c r="D5" s="14"/>
      <c r="E5" s="14"/>
      <c r="F5" s="9">
        <f t="shared" si="0"/>
        <v>13788158.75</v>
      </c>
      <c r="G5" s="9">
        <v>371827.25</v>
      </c>
      <c r="H5" s="9"/>
      <c r="I5" s="9"/>
      <c r="J5" s="9">
        <f>SUM(C5*0.025)</f>
        <v>344703.96875</v>
      </c>
      <c r="K5" s="9">
        <f>SUM(G5+H5-I5+J5)</f>
        <v>716531.21875</v>
      </c>
      <c r="L5" s="15">
        <v>2.5</v>
      </c>
      <c r="M5" s="9">
        <f t="shared" ref="M5:M13" si="1">SUM(F5-K5)</f>
        <v>13071627.53125</v>
      </c>
    </row>
    <row r="6" spans="1:13" ht="21" customHeight="1">
      <c r="A6" s="13" t="s">
        <v>16</v>
      </c>
      <c r="B6" s="6" t="s">
        <v>17</v>
      </c>
      <c r="C6" s="14">
        <v>3022064</v>
      </c>
      <c r="D6" s="14"/>
      <c r="E6" s="14"/>
      <c r="F6" s="9">
        <f t="shared" si="0"/>
        <v>3022064</v>
      </c>
      <c r="G6" s="9">
        <v>81847.570000000007</v>
      </c>
      <c r="H6" s="9"/>
      <c r="I6" s="9"/>
      <c r="J6" s="9">
        <f>SUM(F6*0.025)</f>
        <v>75551.600000000006</v>
      </c>
      <c r="K6" s="9">
        <f>SUM(G6+H6-I6+J6)</f>
        <v>157399.17000000001</v>
      </c>
      <c r="L6" s="15">
        <v>2.5</v>
      </c>
      <c r="M6" s="9">
        <f t="shared" si="1"/>
        <v>2864664.83</v>
      </c>
    </row>
    <row r="7" spans="1:13" ht="21" customHeight="1">
      <c r="A7" s="13" t="s">
        <v>18</v>
      </c>
      <c r="B7" s="6" t="s">
        <v>19</v>
      </c>
      <c r="C7" s="14">
        <v>76364</v>
      </c>
      <c r="D7" s="14"/>
      <c r="E7" s="14"/>
      <c r="F7" s="9">
        <f t="shared" si="0"/>
        <v>76364</v>
      </c>
      <c r="G7" s="9">
        <v>2068.19</v>
      </c>
      <c r="H7" s="9"/>
      <c r="I7" s="9"/>
      <c r="J7" s="9">
        <f>SUM(F7*0.025)</f>
        <v>1909.1000000000001</v>
      </c>
      <c r="K7" s="9">
        <f>SUM(G7+H7-I7+J7)</f>
        <v>3977.29</v>
      </c>
      <c r="L7" s="15">
        <v>2.5</v>
      </c>
      <c r="M7" s="9">
        <f t="shared" si="1"/>
        <v>72386.710000000006</v>
      </c>
    </row>
    <row r="8" spans="1:13" ht="21" customHeight="1">
      <c r="A8" s="16"/>
      <c r="B8" s="17" t="s">
        <v>20</v>
      </c>
      <c r="C8" s="18">
        <f>SUM(C5:C7)</f>
        <v>16886586.75</v>
      </c>
      <c r="D8" s="19">
        <f>SUM(D5:D7)</f>
        <v>0</v>
      </c>
      <c r="E8" s="19"/>
      <c r="F8" s="18">
        <f t="shared" si="0"/>
        <v>16886586.75</v>
      </c>
      <c r="G8" s="18">
        <f>SUM(G5:G7)</f>
        <v>455743.01</v>
      </c>
      <c r="H8" s="18"/>
      <c r="I8" s="18"/>
      <c r="J8" s="18">
        <f>SUM(J5:J7)</f>
        <v>422164.66874999995</v>
      </c>
      <c r="K8" s="18">
        <f>SUM(K5:K7)</f>
        <v>877907.67875000008</v>
      </c>
      <c r="L8" s="20"/>
      <c r="M8" s="18">
        <f t="shared" si="1"/>
        <v>16008679.071249999</v>
      </c>
    </row>
    <row r="9" spans="1:13" ht="21" customHeight="1">
      <c r="A9" s="13" t="s">
        <v>21</v>
      </c>
      <c r="B9" s="21" t="s">
        <v>22</v>
      </c>
      <c r="C9" s="14">
        <v>819906</v>
      </c>
      <c r="D9" s="14"/>
      <c r="E9" s="14"/>
      <c r="F9" s="9">
        <f t="shared" si="0"/>
        <v>819906</v>
      </c>
      <c r="G9" s="9">
        <v>22205.79</v>
      </c>
      <c r="H9" s="9"/>
      <c r="I9" s="9"/>
      <c r="J9" s="9">
        <f>SUM(F9*0.025)</f>
        <v>20497.650000000001</v>
      </c>
      <c r="K9" s="9">
        <f t="shared" ref="K9:K20" si="2">SUM(G9+H9-I9+J9)</f>
        <v>42703.44</v>
      </c>
      <c r="L9" s="15">
        <v>2.5</v>
      </c>
      <c r="M9" s="9">
        <f t="shared" si="1"/>
        <v>777202.56</v>
      </c>
    </row>
    <row r="10" spans="1:13" ht="21" customHeight="1">
      <c r="A10" s="13" t="s">
        <v>23</v>
      </c>
      <c r="B10" s="21" t="s">
        <v>24</v>
      </c>
      <c r="C10" s="14">
        <v>661214</v>
      </c>
      <c r="D10" s="14"/>
      <c r="E10" s="14"/>
      <c r="F10" s="9">
        <f t="shared" si="0"/>
        <v>661214</v>
      </c>
      <c r="G10" s="9">
        <v>17907.88</v>
      </c>
      <c r="H10" s="9"/>
      <c r="I10" s="9"/>
      <c r="J10" s="9">
        <f>SUM(F10*0.025)</f>
        <v>16530.350000000002</v>
      </c>
      <c r="K10" s="9">
        <f t="shared" si="2"/>
        <v>34438.230000000003</v>
      </c>
      <c r="L10" s="15">
        <v>2.5</v>
      </c>
      <c r="M10" s="9">
        <f t="shared" si="1"/>
        <v>626775.77</v>
      </c>
    </row>
    <row r="11" spans="1:13" ht="21" customHeight="1">
      <c r="A11" s="13" t="s">
        <v>25</v>
      </c>
      <c r="B11" s="6" t="s">
        <v>26</v>
      </c>
      <c r="C11" s="14">
        <v>404664</v>
      </c>
      <c r="D11" s="14"/>
      <c r="E11" s="14"/>
      <c r="F11" s="9">
        <f t="shared" si="0"/>
        <v>404664</v>
      </c>
      <c r="G11" s="9">
        <v>19727.37</v>
      </c>
      <c r="H11" s="9"/>
      <c r="I11" s="9"/>
      <c r="J11" s="9">
        <f t="shared" ref="J11:J18" si="3">SUM(F11*0.045)</f>
        <v>18209.88</v>
      </c>
      <c r="K11" s="9">
        <f t="shared" si="2"/>
        <v>37937.25</v>
      </c>
      <c r="L11" s="15">
        <v>4.5</v>
      </c>
      <c r="M11" s="9">
        <f t="shared" si="1"/>
        <v>366726.75</v>
      </c>
    </row>
    <row r="12" spans="1:13" ht="21" customHeight="1">
      <c r="A12" s="13" t="s">
        <v>27</v>
      </c>
      <c r="B12" s="21" t="s">
        <v>28</v>
      </c>
      <c r="C12" s="14">
        <v>136948</v>
      </c>
      <c r="D12" s="14"/>
      <c r="E12" s="14"/>
      <c r="F12" s="9">
        <f t="shared" si="0"/>
        <v>136948</v>
      </c>
      <c r="G12" s="9">
        <v>6676.22</v>
      </c>
      <c r="H12" s="9"/>
      <c r="I12" s="9"/>
      <c r="J12" s="9">
        <f t="shared" si="3"/>
        <v>6162.66</v>
      </c>
      <c r="K12" s="9">
        <f t="shared" si="2"/>
        <v>12838.880000000001</v>
      </c>
      <c r="L12" s="15">
        <v>4.5</v>
      </c>
      <c r="M12" s="9">
        <f t="shared" si="1"/>
        <v>124109.12</v>
      </c>
    </row>
    <row r="13" spans="1:13" ht="21" customHeight="1">
      <c r="A13" s="13" t="s">
        <v>29</v>
      </c>
      <c r="B13" s="21" t="s">
        <v>30</v>
      </c>
      <c r="C13" s="14">
        <v>83400</v>
      </c>
      <c r="D13" s="14"/>
      <c r="E13" s="14"/>
      <c r="F13" s="9">
        <f t="shared" si="0"/>
        <v>83400</v>
      </c>
      <c r="G13" s="9">
        <v>4065.75</v>
      </c>
      <c r="H13" s="9"/>
      <c r="I13" s="9"/>
      <c r="J13" s="9">
        <f t="shared" si="3"/>
        <v>3753</v>
      </c>
      <c r="K13" s="9">
        <f t="shared" si="2"/>
        <v>7818.75</v>
      </c>
      <c r="L13" s="15">
        <v>4.5</v>
      </c>
      <c r="M13" s="9">
        <f t="shared" si="1"/>
        <v>75581.25</v>
      </c>
    </row>
    <row r="14" spans="1:13" ht="21" customHeight="1">
      <c r="A14" s="13" t="s">
        <v>31</v>
      </c>
      <c r="B14" s="21" t="s">
        <v>32</v>
      </c>
      <c r="C14" s="14">
        <v>58293</v>
      </c>
      <c r="D14" s="14"/>
      <c r="E14" s="14"/>
      <c r="F14" s="9">
        <f t="shared" si="0"/>
        <v>58293</v>
      </c>
      <c r="G14" s="9">
        <v>2841.79</v>
      </c>
      <c r="H14" s="9"/>
      <c r="I14" s="9"/>
      <c r="J14" s="9">
        <f t="shared" si="3"/>
        <v>2623.1849999999999</v>
      </c>
      <c r="K14" s="9">
        <f t="shared" si="2"/>
        <v>5464.9750000000004</v>
      </c>
      <c r="L14" s="15">
        <v>4.5</v>
      </c>
      <c r="M14" s="9">
        <v>52828.02</v>
      </c>
    </row>
    <row r="15" spans="1:13" ht="21" customHeight="1">
      <c r="A15" s="13" t="s">
        <v>33</v>
      </c>
      <c r="B15" s="21" t="s">
        <v>34</v>
      </c>
      <c r="C15" s="14">
        <v>59656</v>
      </c>
      <c r="D15" s="14"/>
      <c r="E15" s="14"/>
      <c r="F15" s="9">
        <f t="shared" si="0"/>
        <v>59656</v>
      </c>
      <c r="G15" s="9">
        <v>2908.23</v>
      </c>
      <c r="H15" s="9"/>
      <c r="I15" s="9"/>
      <c r="J15" s="9">
        <f t="shared" si="3"/>
        <v>2684.52</v>
      </c>
      <c r="K15" s="9">
        <f t="shared" si="2"/>
        <v>5592.75</v>
      </c>
      <c r="L15" s="15">
        <v>4.5</v>
      </c>
      <c r="M15" s="9">
        <f>SUM(F15-K15)</f>
        <v>54063.25</v>
      </c>
    </row>
    <row r="16" spans="1:13" s="12" customFormat="1" ht="21" customHeight="1">
      <c r="A16" s="13" t="s">
        <v>35</v>
      </c>
      <c r="B16" s="21" t="s">
        <v>36</v>
      </c>
      <c r="C16" s="14">
        <v>33142</v>
      </c>
      <c r="D16" s="14"/>
      <c r="E16" s="14"/>
      <c r="F16" s="9">
        <f t="shared" si="0"/>
        <v>33142</v>
      </c>
      <c r="G16" s="9">
        <v>1615.67</v>
      </c>
      <c r="H16" s="9"/>
      <c r="I16" s="9"/>
      <c r="J16" s="9">
        <f t="shared" si="3"/>
        <v>1491.3899999999999</v>
      </c>
      <c r="K16" s="9">
        <f t="shared" si="2"/>
        <v>3107.06</v>
      </c>
      <c r="L16" s="15">
        <v>4.5</v>
      </c>
      <c r="M16" s="9">
        <f>SUM(F16-K16)</f>
        <v>30034.94</v>
      </c>
    </row>
    <row r="17" spans="1:13" s="22" customFormat="1" ht="21" customHeight="1">
      <c r="A17" s="13" t="s">
        <v>37</v>
      </c>
      <c r="B17" s="21" t="s">
        <v>38</v>
      </c>
      <c r="C17" s="14">
        <v>65670</v>
      </c>
      <c r="D17" s="14"/>
      <c r="E17" s="14"/>
      <c r="F17" s="9">
        <f t="shared" si="0"/>
        <v>65670</v>
      </c>
      <c r="G17" s="9">
        <v>3201.41</v>
      </c>
      <c r="H17" s="9"/>
      <c r="I17" s="9"/>
      <c r="J17" s="9">
        <f t="shared" si="3"/>
        <v>2955.15</v>
      </c>
      <c r="K17" s="9">
        <f t="shared" si="2"/>
        <v>6156.5599999999995</v>
      </c>
      <c r="L17" s="15">
        <v>4.5</v>
      </c>
      <c r="M17" s="9">
        <f>SUM(F17-K17)</f>
        <v>59513.440000000002</v>
      </c>
    </row>
    <row r="18" spans="1:13" ht="21" customHeight="1">
      <c r="A18" s="13" t="s">
        <v>39</v>
      </c>
      <c r="B18" s="21" t="s">
        <v>40</v>
      </c>
      <c r="C18" s="14">
        <v>63769</v>
      </c>
      <c r="D18" s="14"/>
      <c r="E18" s="14"/>
      <c r="F18" s="9">
        <f t="shared" si="0"/>
        <v>63769</v>
      </c>
      <c r="G18" s="9">
        <v>17217.63</v>
      </c>
      <c r="H18" s="9"/>
      <c r="I18" s="9"/>
      <c r="J18" s="9">
        <f t="shared" si="3"/>
        <v>2869.605</v>
      </c>
      <c r="K18" s="9">
        <f t="shared" si="2"/>
        <v>20087.235000000001</v>
      </c>
      <c r="L18" s="15">
        <v>4.5</v>
      </c>
      <c r="M18" s="9">
        <v>43681.760000000002</v>
      </c>
    </row>
    <row r="19" spans="1:13" ht="21" customHeight="1">
      <c r="A19" s="13" t="s">
        <v>41</v>
      </c>
      <c r="B19" s="21" t="s">
        <v>42</v>
      </c>
      <c r="C19" s="14">
        <v>30750</v>
      </c>
      <c r="D19" s="23"/>
      <c r="E19" s="14"/>
      <c r="F19" s="9">
        <f t="shared" si="0"/>
        <v>30750</v>
      </c>
      <c r="G19" s="9">
        <v>115.31</v>
      </c>
      <c r="H19" s="9"/>
      <c r="I19" s="9"/>
      <c r="J19" s="9">
        <v>1383.75</v>
      </c>
      <c r="K19" s="9">
        <f t="shared" si="2"/>
        <v>1499.06</v>
      </c>
      <c r="L19" s="15">
        <v>4.5</v>
      </c>
      <c r="M19" s="9">
        <f>SUM(F19-K19)</f>
        <v>29250.94</v>
      </c>
    </row>
    <row r="20" spans="1:13" ht="21" customHeight="1">
      <c r="A20" s="16"/>
      <c r="B20" s="17" t="s">
        <v>43</v>
      </c>
      <c r="C20" s="19">
        <f>SUM(C9:C19)</f>
        <v>2417412</v>
      </c>
      <c r="D20" s="19">
        <f>SUM(D9:D19)</f>
        <v>0</v>
      </c>
      <c r="E20" s="19"/>
      <c r="F20" s="18">
        <f t="shared" si="0"/>
        <v>2417412</v>
      </c>
      <c r="G20" s="18">
        <f>SUM(G9:G19)</f>
        <v>98483.049999999988</v>
      </c>
      <c r="H20" s="18"/>
      <c r="I20" s="18"/>
      <c r="J20" s="18">
        <v>79161.149999999994</v>
      </c>
      <c r="K20" s="18">
        <f t="shared" si="2"/>
        <v>177644.19999999998</v>
      </c>
      <c r="L20" s="20"/>
      <c r="M20" s="18">
        <f>SUM(M9:M19)</f>
        <v>2239767.7999999998</v>
      </c>
    </row>
    <row r="21" spans="1:13" ht="21" customHeight="1">
      <c r="A21" s="7" t="s">
        <v>44</v>
      </c>
      <c r="B21" s="7"/>
      <c r="C21" s="24">
        <f>C8+C20</f>
        <v>19303998.75</v>
      </c>
      <c r="D21" s="8">
        <f>SUM(D8+D20)</f>
        <v>0</v>
      </c>
      <c r="E21" s="6"/>
      <c r="F21" s="25">
        <f t="shared" si="0"/>
        <v>19303998.75</v>
      </c>
      <c r="G21" s="26">
        <f>SUM(G8+G20)</f>
        <v>554226.06000000006</v>
      </c>
      <c r="H21" s="9"/>
      <c r="I21" s="9"/>
      <c r="J21" s="26">
        <f>SUM(J8+J20)</f>
        <v>501325.81874999998</v>
      </c>
      <c r="K21" s="26">
        <f>SUM(K8+K20)</f>
        <v>1055551.8787500001</v>
      </c>
      <c r="L21" s="26"/>
      <c r="M21" s="10">
        <f>SUM(M8+M20)</f>
        <v>18248446.87125</v>
      </c>
    </row>
    <row r="22" spans="1:13" ht="21" customHeight="1">
      <c r="A22" s="27" t="s">
        <v>45</v>
      </c>
      <c r="B22" s="28" t="s">
        <v>46</v>
      </c>
      <c r="C22" s="29">
        <v>53567.81</v>
      </c>
      <c r="D22" s="29"/>
      <c r="E22" s="30"/>
      <c r="F22" s="9">
        <f t="shared" si="0"/>
        <v>53567.81</v>
      </c>
      <c r="G22" s="9">
        <v>23279.97</v>
      </c>
      <c r="H22" s="9"/>
      <c r="I22" s="9"/>
      <c r="J22" s="9">
        <f>SUM(C22*0.1)</f>
        <v>5356.7809999999999</v>
      </c>
      <c r="K22" s="9">
        <f>SUM(G22+H22-I22+J22)</f>
        <v>28636.751</v>
      </c>
      <c r="L22" s="31">
        <v>10</v>
      </c>
      <c r="M22" s="9">
        <f t="shared" ref="M22:M28" si="4">SUM(F22-K22)</f>
        <v>24931.058999999997</v>
      </c>
    </row>
    <row r="23" spans="1:13" ht="21" customHeight="1">
      <c r="A23" s="27" t="s">
        <v>47</v>
      </c>
      <c r="B23" s="28" t="s">
        <v>48</v>
      </c>
      <c r="C23" s="29"/>
      <c r="D23" s="29">
        <v>7970.4</v>
      </c>
      <c r="E23" s="30"/>
      <c r="F23" s="9">
        <f t="shared" si="0"/>
        <v>7970.4</v>
      </c>
      <c r="G23" s="9">
        <v>2125.44</v>
      </c>
      <c r="H23" s="9"/>
      <c r="I23" s="9"/>
      <c r="J23" s="9">
        <v>265.68</v>
      </c>
      <c r="K23" s="9">
        <f t="shared" ref="K23:K29" si="5">SUM(G23+H23-I23+J23)</f>
        <v>2391.12</v>
      </c>
      <c r="L23" s="31">
        <v>10</v>
      </c>
      <c r="M23" s="9">
        <f t="shared" si="4"/>
        <v>5579.28</v>
      </c>
    </row>
    <row r="24" spans="1:13" ht="21" customHeight="1">
      <c r="A24" s="27" t="s">
        <v>49</v>
      </c>
      <c r="B24" s="28" t="s">
        <v>50</v>
      </c>
      <c r="C24" s="29">
        <v>18595.439999999999</v>
      </c>
      <c r="D24" s="29">
        <v>9297.7199999999993</v>
      </c>
      <c r="E24" s="30"/>
      <c r="F24" s="9">
        <f t="shared" si="0"/>
        <v>27893.159999999996</v>
      </c>
      <c r="G24" s="9">
        <v>10320.48</v>
      </c>
      <c r="H24" s="9"/>
      <c r="I24" s="9"/>
      <c r="J24" s="9">
        <v>3905.04</v>
      </c>
      <c r="K24" s="9">
        <f t="shared" si="5"/>
        <v>14225.52</v>
      </c>
      <c r="L24" s="31">
        <v>18</v>
      </c>
      <c r="M24" s="9">
        <f t="shared" si="4"/>
        <v>13667.639999999996</v>
      </c>
    </row>
    <row r="25" spans="1:13" s="32" customFormat="1" ht="21" customHeight="1">
      <c r="A25" s="27" t="s">
        <v>51</v>
      </c>
      <c r="B25" s="28" t="s">
        <v>52</v>
      </c>
      <c r="C25" s="29"/>
      <c r="D25" s="29">
        <v>4305.0200000000004</v>
      </c>
      <c r="E25" s="30"/>
      <c r="F25" s="9">
        <f t="shared" si="0"/>
        <v>4305.0200000000004</v>
      </c>
      <c r="G25" s="9">
        <v>1575.5</v>
      </c>
      <c r="H25" s="9"/>
      <c r="I25" s="9"/>
      <c r="J25" s="9">
        <v>143.5</v>
      </c>
      <c r="K25" s="9">
        <f t="shared" si="5"/>
        <v>1719</v>
      </c>
      <c r="L25" s="31">
        <v>10</v>
      </c>
      <c r="M25" s="9">
        <f t="shared" si="4"/>
        <v>2586.0200000000004</v>
      </c>
    </row>
    <row r="26" spans="1:13" ht="21" customHeight="1">
      <c r="A26" s="27" t="s">
        <v>53</v>
      </c>
      <c r="B26" s="28" t="s">
        <v>54</v>
      </c>
      <c r="C26" s="29"/>
      <c r="D26" s="29">
        <v>5420.01</v>
      </c>
      <c r="E26" s="30"/>
      <c r="F26" s="9">
        <f t="shared" si="0"/>
        <v>5420.01</v>
      </c>
      <c r="G26" s="9">
        <v>3974.67</v>
      </c>
      <c r="H26" s="9"/>
      <c r="I26" s="9"/>
      <c r="J26" s="9">
        <v>361.33</v>
      </c>
      <c r="K26" s="9">
        <f t="shared" si="5"/>
        <v>4336</v>
      </c>
      <c r="L26" s="31">
        <v>20</v>
      </c>
      <c r="M26" s="9">
        <f t="shared" si="4"/>
        <v>1084.0100000000002</v>
      </c>
    </row>
    <row r="27" spans="1:13" ht="21" customHeight="1">
      <c r="A27" s="27" t="s">
        <v>55</v>
      </c>
      <c r="B27" s="28" t="s">
        <v>54</v>
      </c>
      <c r="C27" s="29"/>
      <c r="D27" s="29">
        <v>4270</v>
      </c>
      <c r="E27" s="30"/>
      <c r="F27" s="9">
        <f t="shared" si="0"/>
        <v>4270</v>
      </c>
      <c r="G27" s="9">
        <v>4270</v>
      </c>
      <c r="H27" s="9"/>
      <c r="I27" s="9"/>
      <c r="J27" s="9">
        <v>0</v>
      </c>
      <c r="K27" s="9">
        <f t="shared" si="5"/>
        <v>4270</v>
      </c>
      <c r="L27" s="31">
        <v>20</v>
      </c>
      <c r="M27" s="9">
        <f t="shared" si="4"/>
        <v>0</v>
      </c>
    </row>
    <row r="28" spans="1:13" ht="21" customHeight="1">
      <c r="A28" s="27" t="s">
        <v>56</v>
      </c>
      <c r="B28" s="28" t="s">
        <v>57</v>
      </c>
      <c r="C28" s="29">
        <v>5000</v>
      </c>
      <c r="D28" s="29"/>
      <c r="E28" s="30"/>
      <c r="F28" s="9">
        <f t="shared" si="0"/>
        <v>5000</v>
      </c>
      <c r="G28" s="9">
        <v>5000</v>
      </c>
      <c r="H28" s="9"/>
      <c r="I28" s="9"/>
      <c r="J28" s="33">
        <v>0</v>
      </c>
      <c r="K28" s="9">
        <f t="shared" si="5"/>
        <v>5000</v>
      </c>
      <c r="L28" s="31">
        <v>10</v>
      </c>
      <c r="M28" s="9">
        <f t="shared" si="4"/>
        <v>0</v>
      </c>
    </row>
    <row r="29" spans="1:13" ht="21" customHeight="1">
      <c r="A29" s="7" t="s">
        <v>58</v>
      </c>
      <c r="B29" s="7"/>
      <c r="C29" s="8">
        <f>SUM(C22:C28)</f>
        <v>77163.25</v>
      </c>
      <c r="D29" s="8">
        <f>SUM(D23:D27)</f>
        <v>31263.15</v>
      </c>
      <c r="E29" s="6"/>
      <c r="F29" s="34">
        <f t="shared" si="0"/>
        <v>108426.4</v>
      </c>
      <c r="G29" s="10">
        <f>SUM(G22:G28)</f>
        <v>50546.06</v>
      </c>
      <c r="H29" s="9"/>
      <c r="I29" s="9"/>
      <c r="J29" s="10">
        <f>SUM(J22:J28)</f>
        <v>10032.331</v>
      </c>
      <c r="K29" s="10">
        <f>SUM(K22:K28)</f>
        <v>60578.391000000003</v>
      </c>
      <c r="L29" s="26"/>
      <c r="M29" s="10">
        <f>SUM(M22:M28)</f>
        <v>47848.008999999998</v>
      </c>
    </row>
    <row r="30" spans="1:13" s="32" customFormat="1" ht="21" customHeight="1">
      <c r="A30" s="35">
        <v>22</v>
      </c>
      <c r="B30" s="35" t="s">
        <v>59</v>
      </c>
      <c r="C30" s="36">
        <v>3741.98</v>
      </c>
      <c r="D30" s="36"/>
      <c r="E30" s="37"/>
      <c r="F30" s="9">
        <f t="shared" si="0"/>
        <v>3741.98</v>
      </c>
      <c r="G30" s="38">
        <v>3741.98</v>
      </c>
      <c r="H30" s="25"/>
      <c r="I30" s="25"/>
      <c r="J30" s="38">
        <v>0</v>
      </c>
      <c r="K30" s="9">
        <f>SUM(G30+H30-I30+J30)</f>
        <v>3741.98</v>
      </c>
      <c r="L30" s="39">
        <v>20</v>
      </c>
      <c r="M30" s="9">
        <f>SUM(F30-K30)</f>
        <v>0</v>
      </c>
    </row>
    <row r="31" spans="1:13" ht="21" customHeight="1">
      <c r="A31" s="35">
        <v>23</v>
      </c>
      <c r="B31" s="35" t="s">
        <v>60</v>
      </c>
      <c r="C31" s="36">
        <v>4206.6000000000004</v>
      </c>
      <c r="D31" s="36"/>
      <c r="E31" s="37"/>
      <c r="F31" s="9">
        <f t="shared" si="0"/>
        <v>4206.6000000000004</v>
      </c>
      <c r="G31" s="38">
        <v>4206.6000000000004</v>
      </c>
      <c r="H31" s="25"/>
      <c r="I31" s="25"/>
      <c r="J31" s="9">
        <v>0</v>
      </c>
      <c r="K31" s="9">
        <f>SUM(G31+H31-I31+J31)</f>
        <v>4206.6000000000004</v>
      </c>
      <c r="L31" s="39">
        <v>20</v>
      </c>
      <c r="M31" s="9">
        <f>SUM(F31-K31)</f>
        <v>0</v>
      </c>
    </row>
    <row r="32" spans="1:13" s="22" customFormat="1" ht="21" customHeight="1">
      <c r="A32" s="35">
        <v>24</v>
      </c>
      <c r="B32" s="35" t="s">
        <v>61</v>
      </c>
      <c r="C32" s="36">
        <v>4750</v>
      </c>
      <c r="D32" s="36"/>
      <c r="E32" s="37"/>
      <c r="F32" s="9">
        <f t="shared" si="0"/>
        <v>4750</v>
      </c>
      <c r="G32" s="38">
        <v>158.33000000000001</v>
      </c>
      <c r="H32" s="25"/>
      <c r="I32" s="25"/>
      <c r="J32" s="9">
        <v>950</v>
      </c>
      <c r="K32" s="9">
        <f>SUM(G32+H32-I32+J32)</f>
        <v>1108.33</v>
      </c>
      <c r="L32" s="39">
        <v>20</v>
      </c>
      <c r="M32" s="9">
        <f>SUM(F32-K32)</f>
        <v>3641.67</v>
      </c>
    </row>
    <row r="33" spans="1:15" ht="21" customHeight="1">
      <c r="A33" s="25" t="s">
        <v>62</v>
      </c>
      <c r="B33" s="25" t="s">
        <v>63</v>
      </c>
      <c r="C33" s="36">
        <v>4709.47</v>
      </c>
      <c r="D33" s="25"/>
      <c r="E33" s="25"/>
      <c r="F33" s="9">
        <f t="shared" si="0"/>
        <v>4709.47</v>
      </c>
      <c r="G33" s="40">
        <v>4709.47</v>
      </c>
      <c r="H33" s="25"/>
      <c r="I33" s="25"/>
      <c r="J33" s="40">
        <v>0</v>
      </c>
      <c r="K33" s="9">
        <f>SUM(G33+H33-I33+J33)</f>
        <v>4709.47</v>
      </c>
      <c r="L33" s="41">
        <v>20</v>
      </c>
      <c r="M33" s="9">
        <f>SUM(F33-K33)</f>
        <v>0</v>
      </c>
    </row>
    <row r="34" spans="1:15" ht="21" customHeight="1">
      <c r="A34" s="42" t="s">
        <v>64</v>
      </c>
      <c r="B34" s="42" t="s">
        <v>65</v>
      </c>
      <c r="C34" s="43">
        <f>SUM(C30:C33)</f>
        <v>17408.05</v>
      </c>
      <c r="D34" s="43">
        <f>SUM(D30:D33)</f>
        <v>0</v>
      </c>
      <c r="E34" s="34"/>
      <c r="F34" s="44">
        <f t="shared" si="0"/>
        <v>17408.05</v>
      </c>
      <c r="G34" s="44">
        <f>SUM(G30:G33)</f>
        <v>12816.380000000001</v>
      </c>
      <c r="H34" s="44"/>
      <c r="I34" s="44"/>
      <c r="J34" s="44">
        <f>SUM(J30:J33)</f>
        <v>950</v>
      </c>
      <c r="K34" s="44">
        <f>SUM(K30:K33)</f>
        <v>13766.380000000001</v>
      </c>
      <c r="L34" s="45"/>
      <c r="M34" s="44">
        <f>SUM(M30:M33)</f>
        <v>3641.67</v>
      </c>
    </row>
    <row r="35" spans="1:15">
      <c r="F35" s="46"/>
    </row>
    <row r="36" spans="1:15" ht="16.5">
      <c r="A36" s="47" t="s">
        <v>66</v>
      </c>
      <c r="B36" s="47"/>
      <c r="C36" s="48">
        <f>SUM(C4+C21+C29+C34)</f>
        <v>24629815.050000001</v>
      </c>
      <c r="D36" s="48">
        <f>SUM(D4+D21+D29+D34)</f>
        <v>31263.15</v>
      </c>
      <c r="F36" s="48">
        <f>SUM(F4+F21+F29+F34)</f>
        <v>24661078.199999999</v>
      </c>
      <c r="G36" s="48">
        <f>SUM(G4+G21+G29+G34)</f>
        <v>617588.50000000012</v>
      </c>
      <c r="J36" s="48">
        <f>SUM(J4+J21+J29+J34)</f>
        <v>512308.14974999998</v>
      </c>
      <c r="K36" s="48">
        <f>SUM(K4+K21+K29+K34)</f>
        <v>1129896.6497500001</v>
      </c>
      <c r="L36" s="48"/>
      <c r="M36" s="48">
        <f>SUM(M4+M21+M29+M34)</f>
        <v>23531181.550250001</v>
      </c>
    </row>
    <row r="37" spans="1:15">
      <c r="A37" s="49"/>
      <c r="B37" s="49"/>
    </row>
    <row r="38" spans="1:15">
      <c r="A38" s="49"/>
      <c r="B38" s="49"/>
    </row>
    <row r="39" spans="1:15" ht="21.4" customHeight="1">
      <c r="A39" s="50" t="s">
        <v>67</v>
      </c>
      <c r="B39" s="50"/>
      <c r="C39" s="51">
        <v>812005.29</v>
      </c>
      <c r="D39" s="51"/>
      <c r="E39" s="51"/>
      <c r="F39" s="51">
        <v>1431194.46</v>
      </c>
      <c r="G39" s="52"/>
      <c r="H39" s="51"/>
      <c r="I39" s="51"/>
      <c r="J39" s="51"/>
      <c r="K39" s="51">
        <v>1431194.46</v>
      </c>
      <c r="L39" s="51"/>
      <c r="M39" s="51">
        <v>0</v>
      </c>
    </row>
    <row r="40" spans="1:15" ht="10.9" customHeight="1">
      <c r="A40" s="53"/>
      <c r="B40" s="54"/>
      <c r="C40" s="51"/>
      <c r="D40" s="51"/>
      <c r="E40" s="51"/>
      <c r="F40" s="51"/>
      <c r="G40" s="52"/>
      <c r="H40" s="51"/>
      <c r="I40" s="51"/>
      <c r="J40" s="51"/>
      <c r="K40" s="51"/>
      <c r="L40" s="51"/>
      <c r="M40" s="51"/>
      <c r="O40" s="55"/>
    </row>
    <row r="41" spans="1:15" ht="21.4" customHeight="1">
      <c r="A41" s="50" t="s">
        <v>68</v>
      </c>
      <c r="B41" s="50"/>
      <c r="C41" s="51">
        <v>76470.02</v>
      </c>
      <c r="D41" s="51"/>
      <c r="E41" s="51"/>
      <c r="F41" s="56">
        <v>127089.28</v>
      </c>
      <c r="G41" s="57"/>
      <c r="H41" s="56"/>
      <c r="I41" s="56"/>
      <c r="J41" s="56"/>
      <c r="K41" s="56">
        <v>127089.28</v>
      </c>
      <c r="L41" s="51"/>
      <c r="M41" s="51">
        <v>0</v>
      </c>
    </row>
    <row r="42" spans="1:15" ht="10.9" customHeight="1">
      <c r="A42" s="53"/>
      <c r="B42" s="54"/>
      <c r="C42" s="51"/>
      <c r="D42" s="51"/>
      <c r="E42" s="51"/>
      <c r="F42" s="51"/>
      <c r="G42" s="52"/>
      <c r="H42" s="51"/>
      <c r="I42" s="51"/>
      <c r="J42" s="51"/>
      <c r="K42" s="51"/>
      <c r="L42" s="51"/>
      <c r="M42" s="51"/>
      <c r="O42" s="55"/>
    </row>
    <row r="43" spans="1:15" ht="21.4" customHeight="1">
      <c r="A43" s="50" t="s">
        <v>69</v>
      </c>
      <c r="B43" s="50"/>
      <c r="C43" s="51">
        <v>76311.78</v>
      </c>
      <c r="D43" s="51"/>
      <c r="E43" s="51"/>
      <c r="F43" s="51">
        <v>157484.37</v>
      </c>
      <c r="G43" s="52"/>
      <c r="H43" s="51"/>
      <c r="I43" s="51"/>
      <c r="J43" s="51"/>
      <c r="K43" s="51">
        <v>157484.37</v>
      </c>
      <c r="L43" s="51"/>
      <c r="M43" s="51">
        <v>0</v>
      </c>
    </row>
    <row r="44" spans="1:15" ht="12.95" customHeight="1">
      <c r="A44" s="49"/>
      <c r="B44" s="49"/>
    </row>
    <row r="45" spans="1:15" s="59" customFormat="1" ht="21.4" customHeight="1">
      <c r="A45" s="58" t="s">
        <v>70</v>
      </c>
      <c r="B45" s="58"/>
      <c r="F45" s="59">
        <f>SUM(F36:F43)</f>
        <v>26376846.310000002</v>
      </c>
      <c r="G45" s="59">
        <f t="shared" ref="G45:M45" si="6">SUM(G36:G43)</f>
        <v>617588.50000000012</v>
      </c>
      <c r="H45" s="59">
        <f t="shared" si="6"/>
        <v>0</v>
      </c>
      <c r="I45" s="59">
        <f t="shared" si="6"/>
        <v>0</v>
      </c>
      <c r="J45" s="59">
        <f t="shared" si="6"/>
        <v>512308.14974999998</v>
      </c>
      <c r="K45" s="59">
        <f t="shared" si="6"/>
        <v>2845664.7597499997</v>
      </c>
      <c r="L45" s="59">
        <f t="shared" si="6"/>
        <v>0</v>
      </c>
      <c r="M45" s="59">
        <f t="shared" si="6"/>
        <v>23531181.550250001</v>
      </c>
    </row>
  </sheetData>
  <mergeCells count="10">
    <mergeCell ref="A39:B39"/>
    <mergeCell ref="A41:B41"/>
    <mergeCell ref="A43:B43"/>
    <mergeCell ref="A45:B45"/>
    <mergeCell ref="A1:M2"/>
    <mergeCell ref="A4:B4"/>
    <mergeCell ref="A21:B21"/>
    <mergeCell ref="A29:B29"/>
    <mergeCell ref="A34:B34"/>
    <mergeCell ref="A36:B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majątek 2017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dcterms:created xsi:type="dcterms:W3CDTF">2018-03-14T11:31:51Z</dcterms:created>
  <dcterms:modified xsi:type="dcterms:W3CDTF">2018-03-14T11:37:43Z</dcterms:modified>
</cp:coreProperties>
</file>